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F8DF226F-A9CF-49F8-AC4F-009B590C51F1}" xr6:coauthVersionLast="47" xr6:coauthVersionMax="47" xr10:uidLastSave="{00000000-0000-0000-0000-000000000000}"/>
  <bookViews>
    <workbookView xWindow="-108" yWindow="-108" windowWidth="23256" windowHeight="12456" tabRatio="627" xr2:uid="{00000000-000D-0000-FFFF-FFFF00000000}"/>
  </bookViews>
  <sheets>
    <sheet name="Pirmsskolas" sheetId="3" r:id="rId1"/>
    <sheet name="Skolas" sheetId="5" r:id="rId2"/>
  </sheet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C20" i="3"/>
  <c r="C36" i="3" s="1"/>
  <c r="D36" i="3" s="1"/>
  <c r="D9" i="5" s="1"/>
  <c r="F9" i="5" s="1"/>
  <c r="E9" i="5" l="1"/>
  <c r="D7" i="5"/>
  <c r="D12" i="5"/>
  <c r="D16" i="5"/>
  <c r="D8" i="3"/>
  <c r="D12" i="3"/>
  <c r="D16" i="3"/>
  <c r="D5" i="3"/>
  <c r="D8" i="5"/>
  <c r="D13" i="5"/>
  <c r="D17" i="5"/>
  <c r="D9" i="3"/>
  <c r="D13" i="3"/>
  <c r="D17" i="3"/>
  <c r="D10" i="5"/>
  <c r="D14" i="5"/>
  <c r="D18" i="5"/>
  <c r="D6" i="3"/>
  <c r="D10" i="3"/>
  <c r="D14" i="3"/>
  <c r="D18" i="3"/>
  <c r="D6" i="5"/>
  <c r="D11" i="5"/>
  <c r="D15" i="5"/>
  <c r="D5" i="5"/>
  <c r="D7" i="3"/>
  <c r="D11" i="3"/>
  <c r="D15" i="3"/>
  <c r="D19" i="3"/>
  <c r="C22" i="3"/>
  <c r="C23" i="3"/>
  <c r="F5" i="5" l="1"/>
  <c r="E5" i="5"/>
  <c r="F11" i="5"/>
  <c r="E11" i="5"/>
  <c r="F18" i="5"/>
  <c r="E18" i="5"/>
  <c r="F10" i="5"/>
  <c r="E10" i="5"/>
  <c r="F17" i="5"/>
  <c r="E17" i="5"/>
  <c r="F8" i="5"/>
  <c r="E8" i="5"/>
  <c r="F12" i="5"/>
  <c r="E12" i="5"/>
  <c r="F15" i="5"/>
  <c r="E15" i="5"/>
  <c r="F6" i="5"/>
  <c r="E6" i="5"/>
  <c r="F14" i="5"/>
  <c r="E14" i="5"/>
  <c r="F13" i="5"/>
  <c r="E13" i="5"/>
  <c r="F16" i="5"/>
  <c r="E16" i="5"/>
  <c r="F7" i="5"/>
  <c r="E7" i="5"/>
  <c r="C25" i="3"/>
  <c r="D27" i="3" s="1"/>
  <c r="D23" i="3" l="1"/>
  <c r="D22" i="3"/>
  <c r="D19" i="5" l="1"/>
  <c r="D20" i="3"/>
  <c r="E19" i="5" l="1"/>
  <c r="E28" i="5" s="1"/>
  <c r="D31" i="3"/>
  <c r="F19" i="5"/>
  <c r="F28" i="5" s="1"/>
</calcChain>
</file>

<file path=xl/sharedStrings.xml><?xml version="1.0" encoding="utf-8"?>
<sst xmlns="http://schemas.openxmlformats.org/spreadsheetml/2006/main" count="74" uniqueCount="52">
  <si>
    <t>Iestāde</t>
  </si>
  <si>
    <t>Praulienas pamatskola</t>
  </si>
  <si>
    <t>Madonas Valsts ģimnāzija</t>
  </si>
  <si>
    <t>Madonas pilsētas vidusskola</t>
  </si>
  <si>
    <t>Lubānas vidusskola</t>
  </si>
  <si>
    <t>Liezēres pamatskola</t>
  </si>
  <si>
    <t>Kusas pamatskola</t>
  </si>
  <si>
    <t>Kalsnavas pamatskola</t>
  </si>
  <si>
    <t>Ērgļu vidusskola</t>
  </si>
  <si>
    <t>Dzelzavas pamatskola</t>
  </si>
  <si>
    <t>Degumnieku pamatskola</t>
  </si>
  <si>
    <t>Cesvaines vidusskola</t>
  </si>
  <si>
    <t>Bērzaunes pamatskola</t>
  </si>
  <si>
    <t>Barkavas pamatskola</t>
  </si>
  <si>
    <t>KOPĀ</t>
  </si>
  <si>
    <t>Nr.p.k.</t>
  </si>
  <si>
    <t>5.</t>
  </si>
  <si>
    <t>2.</t>
  </si>
  <si>
    <t>1.</t>
  </si>
  <si>
    <t>3.</t>
  </si>
  <si>
    <t>4.</t>
  </si>
  <si>
    <t>9.</t>
  </si>
  <si>
    <t>6.</t>
  </si>
  <si>
    <t>8.</t>
  </si>
  <si>
    <t>7.</t>
  </si>
  <si>
    <t>10.</t>
  </si>
  <si>
    <t>11.</t>
  </si>
  <si>
    <t>12.</t>
  </si>
  <si>
    <t>13.</t>
  </si>
  <si>
    <t>14.</t>
  </si>
  <si>
    <t>Andreja Eglīša Ļaudonas pamatskola</t>
  </si>
  <si>
    <t>15.</t>
  </si>
  <si>
    <t>Valsts budžeta līdzekļi</t>
  </si>
  <si>
    <t>Kalsnavas pamatskolas</t>
  </si>
  <si>
    <t>Izglītojamo skaits no 5 gadu vecumam 10.01.2024.</t>
  </si>
  <si>
    <t>Izglītojamo skaits 10.01.2024.</t>
  </si>
  <si>
    <t>Valsts budžeta finansējums pašvaldības izglītības iestādēm mācību līdzekļu iegādei 2024.gadam</t>
  </si>
  <si>
    <t>Izglītības iestāde</t>
  </si>
  <si>
    <t xml:space="preserve">Finansējums, EUR </t>
  </si>
  <si>
    <t>Finansējums, EUR</t>
  </si>
  <si>
    <t>Mācību līdzekļi (2370) 30%, EUR</t>
  </si>
  <si>
    <t>Mācību literatūra (5233) 70%, EUR</t>
  </si>
  <si>
    <t>Bērzaunes pagasta pirmsskolas izglītības iestāde "Vārpiņa"</t>
  </si>
  <si>
    <t>Cesvaines pirmsskolas izglītības iestāde "Brīnumzeme"</t>
  </si>
  <si>
    <t>Dzelzavas pagasta pirmsskolas izglītības iestāde "Rūķis"</t>
  </si>
  <si>
    <t>Ērgļu pirmsskolas izglītības iestāde "Pienenīte"</t>
  </si>
  <si>
    <t>Lubānas pirmsskolas izglītības iestāde "Rūķīši"</t>
  </si>
  <si>
    <t>Ļaudonas pagasta pirmsskolas izglītības iestāde "Brīnumdārzs"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</si>
  <si>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</si>
  <si>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</si>
  <si>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</si>
  <si>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Praulienas pagasta pirmsskolas izglītības iestāde "Pasaciņa"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</si>
</sst>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\ &quot;€&quot;"/>
    <numFmt numFmtId="166" formatCode="_-* #,##0.00\ _€_-;\-* #,##0.00\ _€_-;_-* &quot;-&quot;??\ _€_-;_-@_-"/>
    <numFmt numFmtId="167" formatCode="_-* #,##0.000_-;\-* #,##0.000_-;_-* &quot;-&quot;??_-;_-@_-"/>
  </numFmts>
  <fonts count="12" x14ac:knownFonts="1">
    <font>
      <sz val="10"/>
      <name val="Arial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 Baltic"/>
      <charset val="186"/>
    </font>
    <font>
      <u/>
      <sz val="10"/>
      <color theme="10"/>
      <name val="Arial Baltic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/>
    <xf numFmtId="0" fontId="6" fillId="0" borderId="2" xfId="8" applyBorder="1" applyAlignment="1">
      <alignment horizontal="center" vertical="center"/>
    </xf>
    <xf numFmtId="0" fontId="6" fillId="0" borderId="4" xfId="8" applyBorder="1" applyAlignment="1">
      <alignment horizontal="center" vertical="center"/>
    </xf>
    <xf numFmtId="0" fontId="3" fillId="0" borderId="2" xfId="8" applyFont="1" applyBorder="1" applyAlignment="1" applyProtection="1">
      <alignment vertical="center" wrapText="1" readingOrder="1"/>
      <protection locked="0"/>
    </xf>
    <xf numFmtId="0" fontId="3" fillId="0" borderId="6" xfId="0" applyFont="1" applyBorder="1" applyAlignment="1" applyProtection="1">
      <alignment vertical="center" wrapText="1" readingOrder="1"/>
      <protection locked="0"/>
    </xf>
    <xf numFmtId="0" fontId="4" fillId="0" borderId="2" xfId="8" applyFont="1" applyBorder="1" applyAlignment="1">
      <alignment horizontal="center" vertical="center" wrapText="1"/>
    </xf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2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0">
    <cellStyle name="Hyperlink 2" xfId="3" xr:uid="{00000000-0005-0000-0000-000000000000}"/>
    <cellStyle name="Komats" xfId="1" builtinId="3"/>
    <cellStyle name="Komats 2" xfId="9" xr:uid="{00000000-0005-0000-0000-000002000000}"/>
    <cellStyle name="Normal 2" xfId="4" xr:uid="{00000000-0005-0000-0000-000003000000}"/>
    <cellStyle name="Normal 2 2" xfId="5" xr:uid="{00000000-0005-0000-0000-000004000000}"/>
    <cellStyle name="Normal 8" xfId="6" xr:uid="{00000000-0005-0000-0000-000005000000}"/>
    <cellStyle name="Normal_Dažādi" xfId="7" xr:uid="{00000000-0005-0000-0000-000006000000}"/>
    <cellStyle name="Parasts" xfId="0" builtinId="0"/>
    <cellStyle name="Parasts 2" xfId="2" xr:uid="{00000000-0005-0000-0000-000008000000}"/>
    <cellStyle name="Parasts 3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zoomScale="95" zoomScaleNormal="95" workbookViewId="0">
      <selection sqref="A1:XFD4"/>
    </sheetView>
  </sheetViews>
  <sheetFormatPr defaultRowHeight="13.2" x14ac:dyDescent="0.25"/>
  <cols>
    <col min="1" max="1" width="6.44140625" customWidth="1"/>
    <col min="2" max="2" width="34.6640625" customWidth="1"/>
    <col min="3" max="3" width="19.33203125" customWidth="1"/>
    <col min="4" max="4" width="15.33203125" customWidth="1"/>
  </cols>
  <sheetData>
    <row r="1" spans="1:4" ht="30" customHeight="1" x14ac:dyDescent="0.25">
      <c r="A1" s="27" t="s">
        <v>36</v>
      </c>
      <c r="B1" s="27"/>
      <c r="C1" s="27"/>
      <c r="D1" s="27"/>
    </row>
    <row r="2" spans="1:4" ht="18.45" customHeight="1" x14ac:dyDescent="0.25">
      <c r="A2" s="1"/>
    </row>
    <row r="3" spans="1:4" s="4" customFormat="1" ht="29.4" customHeight="1" x14ac:dyDescent="0.25">
      <c r="A3" s="29" t="s">
        <v>15</v>
      </c>
      <c r="B3" s="28" t="s">
        <v>37</v>
      </c>
      <c r="C3" s="31" t="s">
        <v>32</v>
      </c>
      <c r="D3" s="31"/>
    </row>
    <row r="4" spans="1:4" ht="39.6" x14ac:dyDescent="0.25">
      <c r="A4" s="30"/>
      <c r="B4" s="28"/>
      <c r="C4" s="6" t="s">
        <v>34</v>
      </c>
      <c r="D4" s="8" t="s">
        <v>38</v>
      </c>
    </row>
    <row r="5" spans="1:4" s="2" customFormat="1" ht="30" customHeight="1" x14ac:dyDescent="0.25">
      <c r="A5" s="5" t="s">
        <v>18</v>
      </c>
      <c r="B5" s="15" t="s">
        <v>42</v>
      </c>
      <c r="C5" s="10">
        <v>22</v>
      </c>
      <c r="D5" s="22">
        <f>ROUND(C5*$D$36,0)</f>
        <v>777</v>
      </c>
    </row>
    <row r="6" spans="1:4" s="2" customFormat="1" ht="30" customHeight="1" x14ac:dyDescent="0.25">
      <c r="A6" s="5" t="s">
        <v>17</v>
      </c>
      <c r="B6" s="15" t="s">
        <v>43</v>
      </c>
      <c r="C6" s="10">
        <v>44</v>
      </c>
      <c r="D6" s="22">
        <f t="shared" ref="D6:D19" si="0">ROUND(C6*$D$36,0)</f>
        <v>1555</v>
      </c>
    </row>
    <row r="7" spans="1:4" s="2" customFormat="1" ht="30" customHeight="1" x14ac:dyDescent="0.25">
      <c r="A7" s="5" t="s">
        <v>19</v>
      </c>
      <c r="B7" s="15" t="s">
        <v>44</v>
      </c>
      <c r="C7" s="10">
        <v>10</v>
      </c>
      <c r="D7" s="22">
        <f t="shared" si="0"/>
        <v>353</v>
      </c>
    </row>
    <row r="8" spans="1:4" s="2" customFormat="1" ht="30" customHeight="1" x14ac:dyDescent="0.25">
      <c r="A8" s="5" t="s">
        <v>20</v>
      </c>
      <c r="B8" s="15" t="s">
        <v>45</v>
      </c>
      <c r="C8" s="10">
        <v>47</v>
      </c>
      <c r="D8" s="22">
        <f t="shared" si="0"/>
        <v>1661</v>
      </c>
    </row>
    <row r="9" spans="1:4" s="2" customFormat="1" ht="30" customHeight="1" x14ac:dyDescent="0.25">
      <c r="A9" s="5" t="s">
        <v>16</v>
      </c>
      <c r="B9" s="15" t="s">
        <v>46</v>
      </c>
      <c r="C9" s="10">
        <v>29</v>
      </c>
      <c r="D9" s="22">
        <f t="shared" si="0"/>
        <v>1025</v>
      </c>
    </row>
    <row r="10" spans="1:4" s="2" customFormat="1" ht="35.25" customHeight="1" x14ac:dyDescent="0.25">
      <c r="A10" s="5" t="s">
        <v>22</v>
      </c>
      <c r="B10" s="15" t="s">
        <v>47</v>
      </c>
      <c r="C10" s="10">
        <v>20</v>
      </c>
      <c r="D10" s="22">
        <f t="shared" si="0"/>
        <v>707</v>
      </c>
    </row>
    <row r="11" spans="1:4" s="2" customFormat="1" ht="30" customHeight="1" x14ac:dyDescent="0.25">
      <c r="A11" s="5" t="s">
        <v>24</v>
      </c>
      <c r="B11" s="15" t="s">
        <v>48</v>
      </c>
      <c r="C11" s="10">
        <v>39</v>
      </c>
      <c r="D11" s="22">
        <f t="shared" si="0"/>
        <v>1378</v>
      </c>
    </row>
    <row r="12" spans="1:4" s="2" customFormat="1" ht="30" customHeight="1" x14ac:dyDescent="0.25">
      <c r="A12" s="5" t="s">
        <v>23</v>
      </c>
      <c r="B12" s="15" t="s">
        <v>49</v>
      </c>
      <c r="C12" s="10">
        <v>88</v>
      </c>
      <c r="D12" s="22">
        <f t="shared" si="0"/>
        <v>3109</v>
      </c>
    </row>
    <row r="13" spans="1:4" s="2" customFormat="1" ht="30" customHeight="1" x14ac:dyDescent="0.25">
      <c r="A13" s="5" t="s">
        <v>21</v>
      </c>
      <c r="B13" s="15" t="s">
        <v>50</v>
      </c>
      <c r="C13" s="10">
        <v>108</v>
      </c>
      <c r="D13" s="22">
        <f t="shared" si="0"/>
        <v>3816</v>
      </c>
    </row>
    <row r="14" spans="1:4" s="2" customFormat="1" ht="30" customHeight="1" x14ac:dyDescent="0.25">
      <c r="A14" s="5" t="s">
        <v>25</v>
      </c>
      <c r="B14" s="15" t="s">
        <v>51</v>
      </c>
      <c r="C14" s="10">
        <v>41</v>
      </c>
      <c r="D14" s="22">
        <f t="shared" si="0"/>
        <v>1449</v>
      </c>
    </row>
    <row r="15" spans="1:4" s="2" customFormat="1" ht="30" customHeight="1" x14ac:dyDescent="0.25">
      <c r="A15" s="5" t="s">
        <v>26</v>
      </c>
      <c r="B15" s="15" t="s">
        <v>13</v>
      </c>
      <c r="C15" s="10">
        <v>23</v>
      </c>
      <c r="D15" s="22">
        <f t="shared" si="0"/>
        <v>813</v>
      </c>
    </row>
    <row r="16" spans="1:4" s="2" customFormat="1" ht="30" customHeight="1" x14ac:dyDescent="0.25">
      <c r="A16" s="5" t="s">
        <v>27</v>
      </c>
      <c r="B16" s="15" t="s">
        <v>10</v>
      </c>
      <c r="C16" s="10">
        <v>8</v>
      </c>
      <c r="D16" s="22">
        <f t="shared" si="0"/>
        <v>283</v>
      </c>
    </row>
    <row r="17" spans="1:4" s="2" customFormat="1" ht="30" customHeight="1" x14ac:dyDescent="0.25">
      <c r="A17" s="5" t="s">
        <v>28</v>
      </c>
      <c r="B17" s="15" t="s">
        <v>33</v>
      </c>
      <c r="C17" s="10">
        <v>19</v>
      </c>
      <c r="D17" s="22">
        <f t="shared" si="0"/>
        <v>671</v>
      </c>
    </row>
    <row r="18" spans="1:4" s="2" customFormat="1" ht="30" customHeight="1" x14ac:dyDescent="0.25">
      <c r="A18" s="5" t="s">
        <v>29</v>
      </c>
      <c r="B18" s="15" t="s">
        <v>6</v>
      </c>
      <c r="C18" s="10">
        <v>14</v>
      </c>
      <c r="D18" s="22">
        <f t="shared" si="0"/>
        <v>495</v>
      </c>
    </row>
    <row r="19" spans="1:4" s="2" customFormat="1" ht="30" customHeight="1" x14ac:dyDescent="0.25">
      <c r="A19" s="5" t="s">
        <v>31</v>
      </c>
      <c r="B19" s="15" t="s">
        <v>5</v>
      </c>
      <c r="C19" s="10">
        <v>12</v>
      </c>
      <c r="D19" s="22">
        <f t="shared" si="0"/>
        <v>424</v>
      </c>
    </row>
    <row r="20" spans="1:4" s="3" customFormat="1" ht="30" customHeight="1" x14ac:dyDescent="0.25">
      <c r="A20" s="26" t="s">
        <v>14</v>
      </c>
      <c r="B20" s="26"/>
      <c r="C20" s="7">
        <f>SUM(C5:C19)</f>
        <v>524</v>
      </c>
      <c r="D20" s="23">
        <f>SUM(D5:D19)</f>
        <v>18516</v>
      </c>
    </row>
    <row r="22" spans="1:4" hidden="1" x14ac:dyDescent="0.25">
      <c r="C22">
        <f>C20</f>
        <v>524</v>
      </c>
      <c r="D22" s="20">
        <f>C22*D27</f>
        <v>11668.973005762815</v>
      </c>
    </row>
    <row r="23" spans="1:4" hidden="1" x14ac:dyDescent="0.25">
      <c r="C23">
        <f>Skolas!C19</f>
        <v>2773</v>
      </c>
      <c r="D23" s="20">
        <f>C23*D27</f>
        <v>61752.026994237189</v>
      </c>
    </row>
    <row r="24" spans="1:4" hidden="1" x14ac:dyDescent="0.25"/>
    <row r="25" spans="1:4" hidden="1" x14ac:dyDescent="0.25">
      <c r="C25">
        <f>C22+C23</f>
        <v>3297</v>
      </c>
      <c r="D25" s="11">
        <v>73421</v>
      </c>
    </row>
    <row r="26" spans="1:4" hidden="1" x14ac:dyDescent="0.25"/>
    <row r="27" spans="1:4" hidden="1" x14ac:dyDescent="0.25">
      <c r="D27" s="18">
        <f>D25/C25</f>
        <v>22.26903245374583</v>
      </c>
    </row>
    <row r="28" spans="1:4" hidden="1" x14ac:dyDescent="0.25"/>
    <row r="29" spans="1:4" hidden="1" x14ac:dyDescent="0.25"/>
    <row r="30" spans="1:4" hidden="1" x14ac:dyDescent="0.25"/>
    <row r="31" spans="1:4" hidden="1" x14ac:dyDescent="0.25">
      <c r="D31" s="19">
        <f>D20+Skolas!D19</f>
        <v>116495</v>
      </c>
    </row>
    <row r="32" spans="1:4" hidden="1" x14ac:dyDescent="0.25"/>
    <row r="33" spans="3:4" hidden="1" x14ac:dyDescent="0.25"/>
    <row r="36" spans="3:4" x14ac:dyDescent="0.25">
      <c r="C36">
        <f>C20+Skolas!C19</f>
        <v>3297</v>
      </c>
      <c r="D36" s="25">
        <f>116496.8/C36</f>
        <v>35.334182590233546</v>
      </c>
    </row>
  </sheetData>
  <mergeCells count="5">
    <mergeCell ref="A20:B20"/>
    <mergeCell ref="A1:D1"/>
    <mergeCell ref="B3:B4"/>
    <mergeCell ref="A3:A4"/>
    <mergeCell ref="C3:D3"/>
  </mergeCells>
  <phoneticPr fontId="8" type="noConversion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zoomScale="93" zoomScaleNormal="93" workbookViewId="0">
      <selection activeCell="G6" sqref="G6"/>
    </sheetView>
  </sheetViews>
  <sheetFormatPr defaultRowHeight="13.2" x14ac:dyDescent="0.25"/>
  <cols>
    <col min="1" max="1" width="6.44140625" customWidth="1"/>
    <col min="2" max="2" width="29.109375" customWidth="1"/>
    <col min="3" max="3" width="16.6640625" customWidth="1"/>
    <col min="4" max="4" width="15.33203125" customWidth="1"/>
    <col min="5" max="5" width="15.6640625" customWidth="1"/>
    <col min="6" max="6" width="15.5546875" customWidth="1"/>
    <col min="11" max="11" width="55.44140625" bestFit="1" customWidth="1"/>
    <col min="12" max="12" width="11.6640625" customWidth="1"/>
  </cols>
  <sheetData>
    <row r="1" spans="1:6" ht="30" customHeight="1" x14ac:dyDescent="0.25">
      <c r="A1" s="27" t="s">
        <v>36</v>
      </c>
      <c r="B1" s="27"/>
      <c r="C1" s="27"/>
      <c r="D1" s="27"/>
      <c r="E1" s="27"/>
      <c r="F1" s="27"/>
    </row>
    <row r="2" spans="1:6" ht="18.45" customHeight="1" x14ac:dyDescent="0.25">
      <c r="A2" s="1"/>
    </row>
    <row r="3" spans="1:6" s="4" customFormat="1" ht="29.4" customHeight="1" x14ac:dyDescent="0.25">
      <c r="A3" s="29" t="s">
        <v>15</v>
      </c>
      <c r="B3" s="28" t="s">
        <v>0</v>
      </c>
      <c r="C3" s="32" t="s">
        <v>32</v>
      </c>
      <c r="D3" s="33"/>
      <c r="E3" s="33"/>
      <c r="F3" s="34"/>
    </row>
    <row r="4" spans="1:6" ht="39.6" x14ac:dyDescent="0.25">
      <c r="A4" s="30"/>
      <c r="B4" s="28"/>
      <c r="C4" s="6" t="s">
        <v>35</v>
      </c>
      <c r="D4" s="8" t="s">
        <v>39</v>
      </c>
      <c r="E4" s="16" t="s">
        <v>40</v>
      </c>
      <c r="F4" s="16" t="s">
        <v>41</v>
      </c>
    </row>
    <row r="5" spans="1:6" s="2" customFormat="1" ht="30" customHeight="1" x14ac:dyDescent="0.25">
      <c r="A5" s="12" t="s">
        <v>18</v>
      </c>
      <c r="B5" s="14" t="s">
        <v>11</v>
      </c>
      <c r="C5" s="9">
        <v>275</v>
      </c>
      <c r="D5" s="22">
        <f>ROUND(C5*Pirmsskolas!$D$36,0)</f>
        <v>9717</v>
      </c>
      <c r="E5" s="24">
        <f>ROUND(D5*0.3,0)</f>
        <v>2915</v>
      </c>
      <c r="F5" s="24">
        <f>ROUND(D5*0.7,0)</f>
        <v>6802</v>
      </c>
    </row>
    <row r="6" spans="1:6" s="2" customFormat="1" ht="30" customHeight="1" x14ac:dyDescent="0.25">
      <c r="A6" s="12" t="s">
        <v>17</v>
      </c>
      <c r="B6" s="14" t="s">
        <v>8</v>
      </c>
      <c r="C6" s="10">
        <v>205</v>
      </c>
      <c r="D6" s="22">
        <f>ROUND(C6*Pirmsskolas!$D$36,0)</f>
        <v>7244</v>
      </c>
      <c r="E6" s="24">
        <f t="shared" ref="E6:E18" si="0">ROUND(D6*0.3,0)</f>
        <v>2173</v>
      </c>
      <c r="F6" s="24">
        <f t="shared" ref="F6:F18" si="1">ROUND(D6*0.7,0)</f>
        <v>5071</v>
      </c>
    </row>
    <row r="7" spans="1:6" s="2" customFormat="1" ht="30" customHeight="1" x14ac:dyDescent="0.25">
      <c r="A7" s="12" t="s">
        <v>19</v>
      </c>
      <c r="B7" s="14" t="s">
        <v>4</v>
      </c>
      <c r="C7" s="10">
        <v>145</v>
      </c>
      <c r="D7" s="22">
        <f>ROUND(C7*Pirmsskolas!$D$36,0)</f>
        <v>5123</v>
      </c>
      <c r="E7" s="24">
        <f t="shared" si="0"/>
        <v>1537</v>
      </c>
      <c r="F7" s="24">
        <f t="shared" si="1"/>
        <v>3586</v>
      </c>
    </row>
    <row r="8" spans="1:6" s="2" customFormat="1" ht="30" customHeight="1" x14ac:dyDescent="0.25">
      <c r="A8" s="12" t="s">
        <v>20</v>
      </c>
      <c r="B8" s="14" t="s">
        <v>2</v>
      </c>
      <c r="C8" s="10">
        <v>282</v>
      </c>
      <c r="D8" s="22">
        <f>ROUND(C8*Pirmsskolas!$D$36,0)</f>
        <v>9964</v>
      </c>
      <c r="E8" s="24">
        <f t="shared" si="0"/>
        <v>2989</v>
      </c>
      <c r="F8" s="24">
        <f t="shared" si="1"/>
        <v>6975</v>
      </c>
    </row>
    <row r="9" spans="1:6" s="2" customFormat="1" ht="30" customHeight="1" x14ac:dyDescent="0.25">
      <c r="A9" s="12" t="s">
        <v>16</v>
      </c>
      <c r="B9" s="14" t="s">
        <v>3</v>
      </c>
      <c r="C9" s="10">
        <v>1034</v>
      </c>
      <c r="D9" s="22">
        <f>ROUND(C9*Pirmsskolas!$D$36,0)-3</f>
        <v>36533</v>
      </c>
      <c r="E9" s="24">
        <f t="shared" si="0"/>
        <v>10960</v>
      </c>
      <c r="F9" s="24">
        <f>ROUND(D9*0.7,0)</f>
        <v>25573</v>
      </c>
    </row>
    <row r="10" spans="1:6" s="2" customFormat="1" ht="30" customHeight="1" x14ac:dyDescent="0.25">
      <c r="A10" s="13" t="s">
        <v>22</v>
      </c>
      <c r="B10" s="14" t="s">
        <v>30</v>
      </c>
      <c r="C10" s="10">
        <v>112</v>
      </c>
      <c r="D10" s="22">
        <f>ROUND(C10*Pirmsskolas!$D$36,0)</f>
        <v>3957</v>
      </c>
      <c r="E10" s="24">
        <f t="shared" si="0"/>
        <v>1187</v>
      </c>
      <c r="F10" s="24">
        <f t="shared" si="1"/>
        <v>2770</v>
      </c>
    </row>
    <row r="11" spans="1:6" s="2" customFormat="1" ht="30" customHeight="1" x14ac:dyDescent="0.25">
      <c r="A11" s="12" t="s">
        <v>24</v>
      </c>
      <c r="B11" s="14" t="s">
        <v>13</v>
      </c>
      <c r="C11" s="10">
        <v>103</v>
      </c>
      <c r="D11" s="22">
        <f>ROUND(C11*Pirmsskolas!$D$36,0)</f>
        <v>3639</v>
      </c>
      <c r="E11" s="24">
        <f t="shared" si="0"/>
        <v>1092</v>
      </c>
      <c r="F11" s="24">
        <f t="shared" si="1"/>
        <v>2547</v>
      </c>
    </row>
    <row r="12" spans="1:6" s="2" customFormat="1" ht="30" customHeight="1" x14ac:dyDescent="0.25">
      <c r="A12" s="12" t="s">
        <v>23</v>
      </c>
      <c r="B12" s="14" t="s">
        <v>12</v>
      </c>
      <c r="C12" s="10">
        <v>116</v>
      </c>
      <c r="D12" s="22">
        <f>ROUND(C12*Pirmsskolas!$D$36,0)</f>
        <v>4099</v>
      </c>
      <c r="E12" s="24">
        <f t="shared" si="0"/>
        <v>1230</v>
      </c>
      <c r="F12" s="24">
        <f t="shared" si="1"/>
        <v>2869</v>
      </c>
    </row>
    <row r="13" spans="1:6" s="2" customFormat="1" ht="30" customHeight="1" x14ac:dyDescent="0.25">
      <c r="A13" s="12" t="s">
        <v>21</v>
      </c>
      <c r="B13" s="14" t="s">
        <v>10</v>
      </c>
      <c r="C13" s="10">
        <v>65</v>
      </c>
      <c r="D13" s="22">
        <f>ROUND(C13*Pirmsskolas!$D$36,0)</f>
        <v>2297</v>
      </c>
      <c r="E13" s="24">
        <f t="shared" si="0"/>
        <v>689</v>
      </c>
      <c r="F13" s="24">
        <f t="shared" si="1"/>
        <v>1608</v>
      </c>
    </row>
    <row r="14" spans="1:6" s="2" customFormat="1" ht="30" customHeight="1" x14ac:dyDescent="0.25">
      <c r="A14" s="12" t="s">
        <v>25</v>
      </c>
      <c r="B14" s="14" t="s">
        <v>9</v>
      </c>
      <c r="C14" s="10">
        <v>77</v>
      </c>
      <c r="D14" s="22">
        <f>ROUND(C14*Pirmsskolas!$D$36,0)</f>
        <v>2721</v>
      </c>
      <c r="E14" s="24">
        <f t="shared" si="0"/>
        <v>816</v>
      </c>
      <c r="F14" s="24">
        <f t="shared" si="1"/>
        <v>1905</v>
      </c>
    </row>
    <row r="15" spans="1:6" s="2" customFormat="1" ht="30" customHeight="1" x14ac:dyDescent="0.25">
      <c r="A15" s="12" t="s">
        <v>26</v>
      </c>
      <c r="B15" s="14" t="s">
        <v>7</v>
      </c>
      <c r="C15" s="10">
        <v>87</v>
      </c>
      <c r="D15" s="22">
        <f>ROUND(C15*Pirmsskolas!$D$36,0)</f>
        <v>3074</v>
      </c>
      <c r="E15" s="24">
        <f t="shared" si="0"/>
        <v>922</v>
      </c>
      <c r="F15" s="24">
        <f t="shared" si="1"/>
        <v>2152</v>
      </c>
    </row>
    <row r="16" spans="1:6" s="2" customFormat="1" ht="30" customHeight="1" x14ac:dyDescent="0.25">
      <c r="A16" s="12" t="s">
        <v>27</v>
      </c>
      <c r="B16" s="14" t="s">
        <v>6</v>
      </c>
      <c r="C16" s="10">
        <v>59</v>
      </c>
      <c r="D16" s="22">
        <f>ROUND(C16*Pirmsskolas!$D$36,0)</f>
        <v>2085</v>
      </c>
      <c r="E16" s="24">
        <f t="shared" si="0"/>
        <v>626</v>
      </c>
      <c r="F16" s="24">
        <f t="shared" si="1"/>
        <v>1460</v>
      </c>
    </row>
    <row r="17" spans="1:6" s="2" customFormat="1" ht="30" customHeight="1" x14ac:dyDescent="0.25">
      <c r="A17" s="12" t="s">
        <v>28</v>
      </c>
      <c r="B17" s="14" t="s">
        <v>5</v>
      </c>
      <c r="C17" s="10">
        <v>78</v>
      </c>
      <c r="D17" s="22">
        <f>ROUND(C17*Pirmsskolas!$D$36,0)</f>
        <v>2756</v>
      </c>
      <c r="E17" s="24">
        <f t="shared" si="0"/>
        <v>827</v>
      </c>
      <c r="F17" s="24">
        <f t="shared" si="1"/>
        <v>1929</v>
      </c>
    </row>
    <row r="18" spans="1:6" s="2" customFormat="1" ht="30" customHeight="1" x14ac:dyDescent="0.25">
      <c r="A18" s="12" t="s">
        <v>29</v>
      </c>
      <c r="B18" s="14" t="s">
        <v>1</v>
      </c>
      <c r="C18" s="10">
        <v>135</v>
      </c>
      <c r="D18" s="22">
        <f>ROUND(C18*Pirmsskolas!$D$36,0)</f>
        <v>4770</v>
      </c>
      <c r="E18" s="24">
        <f t="shared" si="0"/>
        <v>1431</v>
      </c>
      <c r="F18" s="24">
        <f t="shared" si="1"/>
        <v>3339</v>
      </c>
    </row>
    <row r="19" spans="1:6" s="3" customFormat="1" ht="30" customHeight="1" x14ac:dyDescent="0.25">
      <c r="A19" s="26" t="s">
        <v>14</v>
      </c>
      <c r="B19" s="26"/>
      <c r="C19" s="7">
        <f>SUM(C5:C18)</f>
        <v>2773</v>
      </c>
      <c r="D19" s="23">
        <f>SUM(D5:D18)</f>
        <v>97979</v>
      </c>
      <c r="E19" s="23">
        <f>SUM(E5:E18)</f>
        <v>29394</v>
      </c>
      <c r="F19" s="23">
        <f>SUM(F5:F18)</f>
        <v>68586</v>
      </c>
    </row>
    <row r="22" spans="1:6" hidden="1" x14ac:dyDescent="0.25">
      <c r="C22">
        <v>587</v>
      </c>
      <c r="D22">
        <v>12865.112537313433</v>
      </c>
    </row>
    <row r="23" spans="1:6" hidden="1" x14ac:dyDescent="0.25">
      <c r="C23">
        <v>2763</v>
      </c>
      <c r="D23" s="11">
        <v>60555.887462686565</v>
      </c>
      <c r="E23" s="19"/>
      <c r="F23" s="17"/>
    </row>
    <row r="24" spans="1:6" hidden="1" x14ac:dyDescent="0.25"/>
    <row r="25" spans="1:6" hidden="1" x14ac:dyDescent="0.25">
      <c r="D25" s="21"/>
      <c r="E25" s="17"/>
    </row>
    <row r="26" spans="1:6" hidden="1" x14ac:dyDescent="0.25"/>
    <row r="27" spans="1:6" hidden="1" x14ac:dyDescent="0.25"/>
    <row r="28" spans="1:6" x14ac:dyDescent="0.25">
      <c r="E28">
        <f>E19+Pirmsskolas!D20</f>
        <v>47910</v>
      </c>
      <c r="F28">
        <f>F19</f>
        <v>68586</v>
      </c>
    </row>
  </sheetData>
  <mergeCells count="5">
    <mergeCell ref="A3:A4"/>
    <mergeCell ref="B3:B4"/>
    <mergeCell ref="A19:B19"/>
    <mergeCell ref="C3:F3"/>
    <mergeCell ref="A1:F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Pirmsskolas</vt:lpstr>
      <vt:lpstr>Skolas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2024-05-28T11:54:51Z</dcterms:modified>
</cp:coreProperties>
</file>